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0" windowWidth="24240" windowHeight="12600"/>
  </bookViews>
  <sheets>
    <sheet name="cumulat" sheetId="1" r:id="rId1"/>
  </sheets>
  <calcPr calcId="125725"/>
</workbook>
</file>

<file path=xl/calcChain.xml><?xml version="1.0" encoding="utf-8"?>
<calcChain xmlns="http://schemas.openxmlformats.org/spreadsheetml/2006/main">
  <c r="J31" i="1"/>
  <c r="I31"/>
  <c r="I29" s="1"/>
  <c r="I28" s="1"/>
  <c r="I27" s="1"/>
  <c r="I26" s="1"/>
  <c r="H31"/>
  <c r="L30"/>
  <c r="L29" s="1"/>
  <c r="L28" s="1"/>
  <c r="L27" s="1"/>
  <c r="L26" s="1"/>
  <c r="K30"/>
  <c r="K29" s="1"/>
  <c r="K28" s="1"/>
  <c r="K27" s="1"/>
  <c r="K26" s="1"/>
  <c r="J30"/>
  <c r="I30"/>
  <c r="H30"/>
  <c r="H29" s="1"/>
  <c r="H28" s="1"/>
  <c r="H27" s="1"/>
  <c r="H26" s="1"/>
  <c r="G30"/>
  <c r="E18"/>
  <c r="E19"/>
  <c r="L16"/>
  <c r="L15" s="1"/>
  <c r="L14" s="1"/>
  <c r="L13" s="1"/>
  <c r="F17"/>
  <c r="H17"/>
  <c r="H16" s="1"/>
  <c r="H15" s="1"/>
  <c r="H14" s="1"/>
  <c r="H13" s="1"/>
  <c r="I17"/>
  <c r="I16" s="1"/>
  <c r="I15" s="1"/>
  <c r="I14" s="1"/>
  <c r="I13" s="1"/>
  <c r="J17"/>
  <c r="J16" s="1"/>
  <c r="J15" s="1"/>
  <c r="J14" s="1"/>
  <c r="J13" s="1"/>
  <c r="K17"/>
  <c r="K16" s="1"/>
  <c r="K15" s="1"/>
  <c r="K14" s="1"/>
  <c r="K13" s="1"/>
  <c r="L17"/>
  <c r="F23"/>
  <c r="F22" s="1"/>
  <c r="F21" s="1"/>
  <c r="G23"/>
  <c r="H23"/>
  <c r="H22" s="1"/>
  <c r="H21" s="1"/>
  <c r="I23"/>
  <c r="I22" s="1"/>
  <c r="I21" s="1"/>
  <c r="J23"/>
  <c r="J22" s="1"/>
  <c r="J21" s="1"/>
  <c r="K23"/>
  <c r="K22" s="1"/>
  <c r="K21" s="1"/>
  <c r="L23"/>
  <c r="L22" s="1"/>
  <c r="L21" s="1"/>
  <c r="G25"/>
  <c r="E25" s="1"/>
  <c r="G24"/>
  <c r="E24" s="1"/>
  <c r="E23" s="1"/>
  <c r="F29"/>
  <c r="F28" s="1"/>
  <c r="F27" s="1"/>
  <c r="F26" s="1"/>
  <c r="J29" l="1"/>
  <c r="J28" s="1"/>
  <c r="J27" s="1"/>
  <c r="J26" s="1"/>
  <c r="J20" s="1"/>
  <c r="J12" s="1"/>
  <c r="E31"/>
  <c r="K12"/>
  <c r="E30"/>
  <c r="G17"/>
  <c r="F20"/>
  <c r="F12" s="1"/>
  <c r="E22"/>
  <c r="E21" s="1"/>
  <c r="H20"/>
  <c r="H12" s="1"/>
  <c r="I20"/>
  <c r="I12" s="1"/>
  <c r="L20"/>
  <c r="L12" s="1"/>
  <c r="K20"/>
  <c r="G29"/>
  <c r="G28" s="1"/>
  <c r="G27" s="1"/>
  <c r="G26" s="1"/>
  <c r="E29" l="1"/>
  <c r="E28" s="1"/>
  <c r="E27" s="1"/>
  <c r="E26" s="1"/>
  <c r="E20" s="1"/>
  <c r="E17"/>
  <c r="G16"/>
  <c r="G22"/>
  <c r="G21" s="1"/>
  <c r="G20" s="1"/>
  <c r="E16" l="1"/>
  <c r="G15"/>
  <c r="G14" l="1"/>
  <c r="E15"/>
  <c r="G13" l="1"/>
  <c r="E14"/>
  <c r="G12" l="1"/>
  <c r="E12" s="1"/>
  <c r="E13"/>
</calcChain>
</file>

<file path=xl/sharedStrings.xml><?xml version="1.0" encoding="utf-8"?>
<sst xmlns="http://schemas.openxmlformats.org/spreadsheetml/2006/main" count="50" uniqueCount="41">
  <si>
    <t>CONSILIUL JUDETEAN ARGES</t>
  </si>
  <si>
    <t>ANEXA 1</t>
  </si>
  <si>
    <t>INFLUENTE</t>
  </si>
  <si>
    <t>Nr. crt.</t>
  </si>
  <si>
    <t>DENUMIRE INDICATORI</t>
  </si>
  <si>
    <t>COD</t>
  </si>
  <si>
    <t>I</t>
  </si>
  <si>
    <t>SECTIUNEA DE FUNCTIONARE</t>
  </si>
  <si>
    <t xml:space="preserve">TOTAL CHELTUIELI </t>
  </si>
  <si>
    <t>Cheltuieli curente</t>
  </si>
  <si>
    <t xml:space="preserve"> Transferuri </t>
  </si>
  <si>
    <t>I.1</t>
  </si>
  <si>
    <t>Trim III</t>
  </si>
  <si>
    <t>Trim IV</t>
  </si>
  <si>
    <t>ESTIMARI ANII</t>
  </si>
  <si>
    <t>mii lei</t>
  </si>
  <si>
    <t>Nr.    crt</t>
  </si>
  <si>
    <t>Trim I</t>
  </si>
  <si>
    <t xml:space="preserve">TRIM. II </t>
  </si>
  <si>
    <t>LA BUGETUL LOCAL PE ANUL 2025</t>
  </si>
  <si>
    <t xml:space="preserve"> AN 2025</t>
  </si>
  <si>
    <t>CAMINUL PENTRU PERSOANE VARSTNICE MOZACENI</t>
  </si>
  <si>
    <t>68.02.04</t>
  </si>
  <si>
    <t>68.02</t>
  </si>
  <si>
    <t>UNITATEA DE ASISTENTA MEDICO-SOCIALA CALINESTI</t>
  </si>
  <si>
    <t>ASISTENTA SOCIALA</t>
  </si>
  <si>
    <t>68.02.12</t>
  </si>
  <si>
    <t>51.01.39</t>
  </si>
  <si>
    <t>50.02</t>
  </si>
  <si>
    <t>SANATATE</t>
  </si>
  <si>
    <t>66.02</t>
  </si>
  <si>
    <t xml:space="preserve">                cheltuieli de personal</t>
  </si>
  <si>
    <t xml:space="preserve">                cheltuieli cu bunuri si servicii</t>
  </si>
  <si>
    <t>Cheltuieli de personal</t>
  </si>
  <si>
    <t>Cheltuieli cu bunuri si servicii</t>
  </si>
  <si>
    <t>66.02.06.03</t>
  </si>
  <si>
    <t>SI ESTIMARILE PE ANII 2026-2028</t>
  </si>
  <si>
    <t>II</t>
  </si>
  <si>
    <t>II.1</t>
  </si>
  <si>
    <t>II.2</t>
  </si>
  <si>
    <t>La H.C.J. nr.227/16.05.2025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</si>
</sst>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1"/>
      <color rgb="FF006100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AEE0C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4" borderId="0" applyNumberFormat="0" applyBorder="0" applyAlignment="0" applyProtection="0"/>
    <xf numFmtId="0" fontId="10" fillId="5" borderId="0" applyNumberFormat="0" applyBorder="0" applyAlignment="0" applyProtection="0"/>
  </cellStyleXfs>
  <cellXfs count="69">
    <xf numFmtId="0" fontId="0" fillId="0" borderId="0" xfId="0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3" fillId="3" borderId="2" xfId="0" applyFont="1" applyFill="1" applyBorder="1" applyAlignment="1">
      <alignment horizontal="center"/>
    </xf>
    <xf numFmtId="2" fontId="3" fillId="2" borderId="2" xfId="0" applyNumberFormat="1" applyFont="1" applyFill="1" applyBorder="1"/>
    <xf numFmtId="0" fontId="6" fillId="0" borderId="0" xfId="0" applyFont="1" applyBorder="1"/>
    <xf numFmtId="0" fontId="7" fillId="0" borderId="0" xfId="0" applyFont="1"/>
    <xf numFmtId="0" fontId="9" fillId="0" borderId="0" xfId="0" applyFont="1"/>
    <xf numFmtId="0" fontId="4" fillId="0" borderId="0" xfId="0" applyFont="1" applyFill="1"/>
    <xf numFmtId="0" fontId="4" fillId="2" borderId="0" xfId="0" applyFont="1" applyFill="1" applyAlignment="1">
      <alignment horizontal="left"/>
    </xf>
    <xf numFmtId="0" fontId="5" fillId="0" borderId="0" xfId="0" applyFont="1" applyFill="1"/>
    <xf numFmtId="0" fontId="4" fillId="0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11" fillId="0" borderId="0" xfId="0" applyFont="1" applyBorder="1"/>
    <xf numFmtId="0" fontId="9" fillId="0" borderId="0" xfId="0" applyFont="1" applyBorder="1" applyAlignment="1">
      <alignment horizontal="center"/>
    </xf>
    <xf numFmtId="2" fontId="4" fillId="2" borderId="0" xfId="0" applyNumberFormat="1" applyFont="1" applyFill="1" applyBorder="1"/>
    <xf numFmtId="0" fontId="4" fillId="2" borderId="6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9" fillId="0" borderId="0" xfId="0" applyFont="1" applyBorder="1"/>
    <xf numFmtId="2" fontId="4" fillId="2" borderId="2" xfId="0" applyNumberFormat="1" applyFont="1" applyFill="1" applyBorder="1" applyAlignment="1">
      <alignment horizontal="center"/>
    </xf>
    <xf numFmtId="2" fontId="4" fillId="2" borderId="2" xfId="0" applyNumberFormat="1" applyFont="1" applyFill="1" applyBorder="1"/>
    <xf numFmtId="0" fontId="4" fillId="0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1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9" fillId="0" borderId="0" xfId="0" applyFont="1" applyAlignment="1"/>
    <xf numFmtId="0" fontId="4" fillId="2" borderId="5" xfId="0" applyFont="1" applyFill="1" applyBorder="1" applyAlignment="1">
      <alignment horizontal="left" wrapText="1"/>
    </xf>
    <xf numFmtId="0" fontId="11" fillId="6" borderId="5" xfId="2" applyFont="1" applyFill="1" applyBorder="1" applyAlignment="1">
      <alignment horizontal="center"/>
    </xf>
    <xf numFmtId="0" fontId="11" fillId="4" borderId="5" xfId="1" applyFont="1" applyBorder="1" applyAlignment="1">
      <alignment horizontal="center" wrapText="1"/>
    </xf>
    <xf numFmtId="0" fontId="3" fillId="0" borderId="0" xfId="0" applyFont="1" applyFill="1" applyBorder="1"/>
    <xf numFmtId="0" fontId="11" fillId="4" borderId="2" xfId="1" applyFont="1" applyBorder="1" applyAlignment="1">
      <alignment horizontal="center" wrapText="1"/>
    </xf>
    <xf numFmtId="2" fontId="11" fillId="4" borderId="2" xfId="1" applyNumberFormat="1" applyFont="1" applyBorder="1" applyAlignment="1">
      <alignment horizontal="right" wrapText="1"/>
    </xf>
    <xf numFmtId="4" fontId="11" fillId="4" borderId="2" xfId="1" applyNumberFormat="1" applyFont="1" applyBorder="1" applyAlignment="1">
      <alignment horizontal="right"/>
    </xf>
    <xf numFmtId="2" fontId="11" fillId="4" borderId="4" xfId="1" applyNumberFormat="1" applyFont="1" applyBorder="1" applyAlignment="1">
      <alignment horizontal="right" wrapText="1"/>
    </xf>
    <xf numFmtId="0" fontId="5" fillId="2" borderId="4" xfId="0" applyFont="1" applyFill="1" applyBorder="1" applyAlignment="1">
      <alignment horizontal="right"/>
    </xf>
    <xf numFmtId="4" fontId="12" fillId="4" borderId="2" xfId="1" applyNumberFormat="1" applyFont="1" applyBorder="1" applyAlignment="1">
      <alignment horizontal="right"/>
    </xf>
    <xf numFmtId="4" fontId="12" fillId="2" borderId="2" xfId="1" applyNumberFormat="1" applyFont="1" applyFill="1" applyBorder="1" applyAlignment="1">
      <alignment horizontal="right"/>
    </xf>
    <xf numFmtId="0" fontId="11" fillId="6" borderId="4" xfId="2" applyFont="1" applyFill="1" applyBorder="1" applyAlignment="1">
      <alignment horizontal="right"/>
    </xf>
    <xf numFmtId="4" fontId="11" fillId="6" borderId="2" xfId="2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" fontId="11" fillId="0" borderId="2" xfId="0" applyNumberFormat="1" applyFont="1" applyBorder="1" applyAlignment="1">
      <alignment horizontal="right"/>
    </xf>
    <xf numFmtId="4" fontId="9" fillId="0" borderId="2" xfId="0" applyNumberFormat="1" applyFont="1" applyBorder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4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Alignment="1"/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9" defaultPivotStyle="PivotStyleLight16"/>
  <colors>
    <mruColors>
      <color rgb="FFAEE0C5"/>
      <color rgb="FF90D4A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topLeftCell="B1" workbookViewId="0">
      <selection activeCell="K2" sqref="K2"/>
    </sheetView>
  </sheetViews>
  <sheetFormatPr defaultRowHeight="14.5"/>
  <cols>
    <col min="1" max="1" width="4.81640625" hidden="1" customWidth="1"/>
    <col min="2" max="2" width="4.7265625" style="8" customWidth="1"/>
    <col min="3" max="3" width="40" style="8" customWidth="1"/>
    <col min="4" max="5" width="11" style="8" customWidth="1"/>
    <col min="6" max="6" width="11" style="8" hidden="1" customWidth="1"/>
    <col min="7" max="7" width="10" style="8" customWidth="1"/>
    <col min="8" max="8" width="9.81640625" style="8" customWidth="1"/>
    <col min="9" max="9" width="9.1796875" style="8"/>
    <col min="10" max="10" width="10.7265625" style="8" customWidth="1"/>
    <col min="11" max="11" width="10.81640625" style="8" customWidth="1"/>
    <col min="12" max="12" width="9.81640625" style="8" customWidth="1"/>
  </cols>
  <sheetData>
    <row r="1" spans="1:12">
      <c r="A1" s="1"/>
      <c r="B1" s="9"/>
      <c r="C1" s="9" t="s">
        <v>0</v>
      </c>
      <c r="D1" s="9"/>
      <c r="E1" s="10"/>
      <c r="F1" s="10"/>
      <c r="K1" s="10" t="s">
        <v>1</v>
      </c>
    </row>
    <row r="2" spans="1:12" ht="18">
      <c r="A2" s="2"/>
      <c r="B2" s="24"/>
      <c r="C2" s="51"/>
      <c r="D2" s="51"/>
      <c r="E2" s="11"/>
      <c r="F2" s="11"/>
      <c r="K2" s="11" t="s">
        <v>40</v>
      </c>
    </row>
    <row r="3" spans="1:12" ht="18">
      <c r="A3" s="2"/>
      <c r="B3" s="24"/>
      <c r="C3" s="12"/>
      <c r="D3" s="12"/>
      <c r="E3" s="13"/>
      <c r="F3" s="13"/>
    </row>
    <row r="4" spans="1:12" ht="18">
      <c r="A4" s="2"/>
      <c r="B4" s="24"/>
      <c r="C4" s="12"/>
      <c r="D4" s="12"/>
      <c r="E4" s="14"/>
      <c r="F4" s="14"/>
    </row>
    <row r="5" spans="1:12" ht="17.5">
      <c r="A5" s="55" t="s">
        <v>2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1:12" ht="15.5">
      <c r="A6" s="56" t="s">
        <v>19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</row>
    <row r="7" spans="1:12">
      <c r="A7" s="37"/>
      <c r="B7" s="25"/>
      <c r="C7" s="67" t="s">
        <v>36</v>
      </c>
      <c r="D7" s="67"/>
      <c r="E7" s="67"/>
      <c r="F7" s="68"/>
      <c r="G7" s="68"/>
      <c r="H7" s="68"/>
      <c r="I7" s="68"/>
      <c r="J7" s="68"/>
      <c r="K7" s="68"/>
      <c r="L7" s="68"/>
    </row>
    <row r="8" spans="1:12">
      <c r="A8" s="37"/>
      <c r="B8" s="25"/>
      <c r="C8" s="32"/>
      <c r="D8" s="32"/>
      <c r="E8" s="32"/>
      <c r="F8" s="33"/>
      <c r="G8" s="33"/>
      <c r="H8" s="33"/>
      <c r="I8" s="33"/>
      <c r="J8" s="33"/>
      <c r="K8" s="33"/>
      <c r="L8" s="33"/>
    </row>
    <row r="9" spans="1:12">
      <c r="A9" s="3"/>
      <c r="B9" s="25"/>
      <c r="C9" s="15"/>
      <c r="D9" s="16"/>
      <c r="E9" s="13"/>
      <c r="F9" s="13"/>
      <c r="K9" s="30" t="s">
        <v>15</v>
      </c>
    </row>
    <row r="10" spans="1:12">
      <c r="A10" s="3"/>
      <c r="B10" s="63" t="s">
        <v>16</v>
      </c>
      <c r="C10" s="61" t="s">
        <v>4</v>
      </c>
      <c r="D10" s="61" t="s">
        <v>5</v>
      </c>
      <c r="E10" s="57" t="s">
        <v>20</v>
      </c>
      <c r="F10" s="65" t="s">
        <v>17</v>
      </c>
      <c r="G10" s="59" t="s">
        <v>18</v>
      </c>
      <c r="H10" s="57" t="s">
        <v>12</v>
      </c>
      <c r="I10" s="57" t="s">
        <v>13</v>
      </c>
      <c r="J10" s="52" t="s">
        <v>14</v>
      </c>
      <c r="K10" s="53"/>
      <c r="L10" s="54"/>
    </row>
    <row r="11" spans="1:12" ht="36.75" customHeight="1">
      <c r="A11" s="31" t="s">
        <v>3</v>
      </c>
      <c r="B11" s="64"/>
      <c r="C11" s="62"/>
      <c r="D11" s="62"/>
      <c r="E11" s="58"/>
      <c r="F11" s="66"/>
      <c r="G11" s="60"/>
      <c r="H11" s="58"/>
      <c r="I11" s="58"/>
      <c r="J11" s="29">
        <v>2026</v>
      </c>
      <c r="K11" s="29">
        <v>2027</v>
      </c>
      <c r="L11" s="29">
        <v>2028</v>
      </c>
    </row>
    <row r="12" spans="1:12" ht="20.25" customHeight="1">
      <c r="A12" s="4"/>
      <c r="B12" s="17"/>
      <c r="C12" s="38" t="s">
        <v>8</v>
      </c>
      <c r="D12" s="39" t="s">
        <v>28</v>
      </c>
      <c r="E12" s="40">
        <f t="shared" ref="E12:E19" si="0">G12+H12+I12</f>
        <v>0</v>
      </c>
      <c r="F12" s="40">
        <f t="shared" ref="F12:L12" si="1">F20+F13</f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40">
        <f t="shared" si="1"/>
        <v>0</v>
      </c>
      <c r="K12" s="40">
        <f t="shared" si="1"/>
        <v>0</v>
      </c>
      <c r="L12" s="40">
        <f t="shared" si="1"/>
        <v>0</v>
      </c>
    </row>
    <row r="13" spans="1:12" ht="18.75" customHeight="1">
      <c r="A13" s="4"/>
      <c r="B13" s="17" t="s">
        <v>6</v>
      </c>
      <c r="C13" s="36" t="s">
        <v>29</v>
      </c>
      <c r="D13" s="41" t="s">
        <v>30</v>
      </c>
      <c r="E13" s="40">
        <f t="shared" si="0"/>
        <v>179</v>
      </c>
      <c r="F13" s="40"/>
      <c r="G13" s="40">
        <f>G14</f>
        <v>25</v>
      </c>
      <c r="H13" s="40">
        <f t="shared" ref="H13:L13" si="2">H14</f>
        <v>79</v>
      </c>
      <c r="I13" s="40">
        <f t="shared" si="2"/>
        <v>75</v>
      </c>
      <c r="J13" s="40">
        <f t="shared" si="2"/>
        <v>300</v>
      </c>
      <c r="K13" s="40">
        <f t="shared" si="2"/>
        <v>300</v>
      </c>
      <c r="L13" s="40">
        <f t="shared" si="2"/>
        <v>300</v>
      </c>
    </row>
    <row r="14" spans="1:12" ht="36.75" customHeight="1">
      <c r="A14" s="4"/>
      <c r="B14" s="17" t="s">
        <v>11</v>
      </c>
      <c r="C14" s="34" t="s">
        <v>24</v>
      </c>
      <c r="D14" s="42" t="s">
        <v>35</v>
      </c>
      <c r="E14" s="43">
        <f t="shared" si="0"/>
        <v>179</v>
      </c>
      <c r="F14" s="44"/>
      <c r="G14" s="44">
        <f>G15</f>
        <v>25</v>
      </c>
      <c r="H14" s="44">
        <f t="shared" ref="H14:L14" si="3">H15</f>
        <v>79</v>
      </c>
      <c r="I14" s="44">
        <f t="shared" si="3"/>
        <v>75</v>
      </c>
      <c r="J14" s="44">
        <f t="shared" si="3"/>
        <v>300</v>
      </c>
      <c r="K14" s="44">
        <f t="shared" si="3"/>
        <v>300</v>
      </c>
      <c r="L14" s="44">
        <f t="shared" si="3"/>
        <v>300</v>
      </c>
    </row>
    <row r="15" spans="1:12" ht="20.25" customHeight="1">
      <c r="A15" s="4"/>
      <c r="B15" s="17"/>
      <c r="C15" s="21" t="s">
        <v>7</v>
      </c>
      <c r="D15" s="42"/>
      <c r="E15" s="43">
        <f t="shared" si="0"/>
        <v>179</v>
      </c>
      <c r="F15" s="44"/>
      <c r="G15" s="44">
        <f>G16</f>
        <v>25</v>
      </c>
      <c r="H15" s="44">
        <f t="shared" ref="H15:L15" si="4">H16</f>
        <v>79</v>
      </c>
      <c r="I15" s="44">
        <f t="shared" si="4"/>
        <v>75</v>
      </c>
      <c r="J15" s="44">
        <f t="shared" si="4"/>
        <v>300</v>
      </c>
      <c r="K15" s="44">
        <f t="shared" si="4"/>
        <v>300</v>
      </c>
      <c r="L15" s="44">
        <f t="shared" si="4"/>
        <v>300</v>
      </c>
    </row>
    <row r="16" spans="1:12" ht="18.75" customHeight="1">
      <c r="A16" s="4"/>
      <c r="B16" s="17"/>
      <c r="C16" s="23" t="s">
        <v>9</v>
      </c>
      <c r="D16" s="42"/>
      <c r="E16" s="43">
        <f t="shared" si="0"/>
        <v>179</v>
      </c>
      <c r="F16" s="44"/>
      <c r="G16" s="44">
        <f>G17</f>
        <v>25</v>
      </c>
      <c r="H16" s="44">
        <f t="shared" ref="H16:L16" si="5">H17</f>
        <v>79</v>
      </c>
      <c r="I16" s="44">
        <f t="shared" si="5"/>
        <v>75</v>
      </c>
      <c r="J16" s="44">
        <f t="shared" si="5"/>
        <v>300</v>
      </c>
      <c r="K16" s="44">
        <f t="shared" si="5"/>
        <v>300</v>
      </c>
      <c r="L16" s="44">
        <f t="shared" si="5"/>
        <v>300</v>
      </c>
    </row>
    <row r="17" spans="1:12" ht="18" customHeight="1">
      <c r="A17" s="4"/>
      <c r="B17" s="17"/>
      <c r="C17" s="22" t="s">
        <v>10</v>
      </c>
      <c r="D17" s="42" t="s">
        <v>27</v>
      </c>
      <c r="E17" s="43">
        <f t="shared" si="0"/>
        <v>179</v>
      </c>
      <c r="F17" s="44">
        <f t="shared" ref="F17:L17" si="6">F18+F19</f>
        <v>0</v>
      </c>
      <c r="G17" s="44">
        <f t="shared" si="6"/>
        <v>25</v>
      </c>
      <c r="H17" s="44">
        <f t="shared" si="6"/>
        <v>79</v>
      </c>
      <c r="I17" s="44">
        <f t="shared" si="6"/>
        <v>75</v>
      </c>
      <c r="J17" s="44">
        <f t="shared" si="6"/>
        <v>300</v>
      </c>
      <c r="K17" s="44">
        <f t="shared" si="6"/>
        <v>300</v>
      </c>
      <c r="L17" s="44">
        <f t="shared" si="6"/>
        <v>300</v>
      </c>
    </row>
    <row r="18" spans="1:12" ht="21" customHeight="1">
      <c r="A18" s="4"/>
      <c r="B18" s="17"/>
      <c r="C18" s="22" t="s">
        <v>31</v>
      </c>
      <c r="D18" s="42">
        <v>10</v>
      </c>
      <c r="E18" s="43">
        <f t="shared" si="0"/>
        <v>176</v>
      </c>
      <c r="F18" s="44"/>
      <c r="G18" s="44">
        <v>25</v>
      </c>
      <c r="H18" s="44">
        <v>77</v>
      </c>
      <c r="I18" s="44">
        <v>74</v>
      </c>
      <c r="J18" s="44">
        <v>295</v>
      </c>
      <c r="K18" s="44">
        <v>295</v>
      </c>
      <c r="L18" s="44">
        <v>295</v>
      </c>
    </row>
    <row r="19" spans="1:12" ht="19.5" customHeight="1">
      <c r="A19" s="4"/>
      <c r="B19" s="17"/>
      <c r="C19" s="22" t="s">
        <v>32</v>
      </c>
      <c r="D19" s="42">
        <v>20</v>
      </c>
      <c r="E19" s="43">
        <f t="shared" si="0"/>
        <v>3</v>
      </c>
      <c r="F19" s="44"/>
      <c r="G19" s="44">
        <v>0</v>
      </c>
      <c r="H19" s="44">
        <v>2</v>
      </c>
      <c r="I19" s="44">
        <v>1</v>
      </c>
      <c r="J19" s="44">
        <v>5</v>
      </c>
      <c r="K19" s="44">
        <v>5</v>
      </c>
      <c r="L19" s="44">
        <v>5</v>
      </c>
    </row>
    <row r="20" spans="1:12" ht="27.75" customHeight="1">
      <c r="A20" s="5"/>
      <c r="B20" s="27" t="s">
        <v>37</v>
      </c>
      <c r="C20" s="35" t="s">
        <v>25</v>
      </c>
      <c r="D20" s="45" t="s">
        <v>23</v>
      </c>
      <c r="E20" s="46">
        <f t="shared" ref="E20:L20" si="7">E21+E26</f>
        <v>-179</v>
      </c>
      <c r="F20" s="46">
        <f t="shared" si="7"/>
        <v>0</v>
      </c>
      <c r="G20" s="46">
        <f t="shared" si="7"/>
        <v>-25</v>
      </c>
      <c r="H20" s="46">
        <f t="shared" si="7"/>
        <v>-79</v>
      </c>
      <c r="I20" s="46">
        <f t="shared" si="7"/>
        <v>-75</v>
      </c>
      <c r="J20" s="46">
        <f t="shared" si="7"/>
        <v>-300</v>
      </c>
      <c r="K20" s="46">
        <f t="shared" si="7"/>
        <v>-300</v>
      </c>
      <c r="L20" s="46">
        <f t="shared" si="7"/>
        <v>-300</v>
      </c>
    </row>
    <row r="21" spans="1:12" ht="32.25" customHeight="1">
      <c r="A21" s="5"/>
      <c r="B21" s="27" t="s">
        <v>38</v>
      </c>
      <c r="C21" s="34" t="s">
        <v>21</v>
      </c>
      <c r="D21" s="42" t="s">
        <v>22</v>
      </c>
      <c r="E21" s="47">
        <f t="shared" ref="E21:F22" si="8">E22</f>
        <v>-2800</v>
      </c>
      <c r="F21" s="48">
        <f t="shared" si="8"/>
        <v>0</v>
      </c>
      <c r="G21" s="47">
        <f t="shared" ref="G21:I21" si="9">G22</f>
        <v>-1500</v>
      </c>
      <c r="H21" s="47">
        <f t="shared" si="9"/>
        <v>-650</v>
      </c>
      <c r="I21" s="47">
        <f t="shared" si="9"/>
        <v>-650</v>
      </c>
      <c r="J21" s="49">
        <f>J22</f>
        <v>-2800</v>
      </c>
      <c r="K21" s="49">
        <f t="shared" ref="K21:L21" si="10">K22</f>
        <v>-2800</v>
      </c>
      <c r="L21" s="49">
        <f t="shared" si="10"/>
        <v>-2800</v>
      </c>
    </row>
    <row r="22" spans="1:12" ht="24.75" customHeight="1">
      <c r="A22" s="5"/>
      <c r="B22" s="28"/>
      <c r="C22" s="21" t="s">
        <v>7</v>
      </c>
      <c r="D22" s="42"/>
      <c r="E22" s="47">
        <f t="shared" si="8"/>
        <v>-2800</v>
      </c>
      <c r="F22" s="48">
        <f t="shared" si="8"/>
        <v>0</v>
      </c>
      <c r="G22" s="48">
        <f t="shared" ref="G22:I22" si="11">G23</f>
        <v>-1500</v>
      </c>
      <c r="H22" s="48">
        <f t="shared" si="11"/>
        <v>-650</v>
      </c>
      <c r="I22" s="48">
        <f t="shared" si="11"/>
        <v>-650</v>
      </c>
      <c r="J22" s="50">
        <f>J23</f>
        <v>-2800</v>
      </c>
      <c r="K22" s="50">
        <f t="shared" ref="K22:L22" si="12">K23</f>
        <v>-2800</v>
      </c>
      <c r="L22" s="50">
        <f t="shared" si="12"/>
        <v>-2800</v>
      </c>
    </row>
    <row r="23" spans="1:12" ht="16.5" customHeight="1">
      <c r="A23" s="5"/>
      <c r="B23" s="28"/>
      <c r="C23" s="23" t="s">
        <v>9</v>
      </c>
      <c r="D23" s="42"/>
      <c r="E23" s="47">
        <f>E24+E25</f>
        <v>-2800</v>
      </c>
      <c r="F23" s="47">
        <f t="shared" ref="F23:L23" si="13">F24+F25</f>
        <v>0</v>
      </c>
      <c r="G23" s="47">
        <f t="shared" si="13"/>
        <v>-1500</v>
      </c>
      <c r="H23" s="47">
        <f t="shared" si="13"/>
        <v>-650</v>
      </c>
      <c r="I23" s="47">
        <f t="shared" si="13"/>
        <v>-650</v>
      </c>
      <c r="J23" s="47">
        <f t="shared" si="13"/>
        <v>-2800</v>
      </c>
      <c r="K23" s="47">
        <f t="shared" si="13"/>
        <v>-2800</v>
      </c>
      <c r="L23" s="47">
        <f t="shared" si="13"/>
        <v>-2800</v>
      </c>
    </row>
    <row r="24" spans="1:12" ht="17.25" customHeight="1">
      <c r="A24" s="5"/>
      <c r="B24" s="28"/>
      <c r="C24" s="22" t="s">
        <v>33</v>
      </c>
      <c r="D24" s="42">
        <v>10</v>
      </c>
      <c r="E24" s="47">
        <f>F24+G24+H24+I24</f>
        <v>-2000</v>
      </c>
      <c r="F24" s="48"/>
      <c r="G24" s="48">
        <f>-500-500</f>
        <v>-1000</v>
      </c>
      <c r="H24" s="50">
        <v>-500</v>
      </c>
      <c r="I24" s="50">
        <v>-500</v>
      </c>
      <c r="J24" s="50">
        <v>-2000</v>
      </c>
      <c r="K24" s="50">
        <v>-2000</v>
      </c>
      <c r="L24" s="50">
        <v>-2000</v>
      </c>
    </row>
    <row r="25" spans="1:12" ht="21.75" customHeight="1">
      <c r="A25" s="5"/>
      <c r="B25" s="28"/>
      <c r="C25" s="22" t="s">
        <v>34</v>
      </c>
      <c r="D25" s="42">
        <v>20</v>
      </c>
      <c r="E25" s="47">
        <f>F25+G25+H25+I25</f>
        <v>-800</v>
      </c>
      <c r="F25" s="48"/>
      <c r="G25" s="48">
        <f>-200-300</f>
        <v>-500</v>
      </c>
      <c r="H25" s="50">
        <v>-150</v>
      </c>
      <c r="I25" s="50">
        <v>-150</v>
      </c>
      <c r="J25" s="50">
        <v>-800</v>
      </c>
      <c r="K25" s="50">
        <v>-800</v>
      </c>
      <c r="L25" s="50">
        <v>-800</v>
      </c>
    </row>
    <row r="26" spans="1:12" ht="35.25" customHeight="1">
      <c r="A26" s="5"/>
      <c r="B26" s="27" t="s">
        <v>39</v>
      </c>
      <c r="C26" s="34" t="s">
        <v>24</v>
      </c>
      <c r="D26" s="42" t="s">
        <v>26</v>
      </c>
      <c r="E26" s="47">
        <f t="shared" ref="E26:F28" si="14">E27</f>
        <v>2621</v>
      </c>
      <c r="F26" s="48">
        <f t="shared" si="14"/>
        <v>0</v>
      </c>
      <c r="G26" s="47">
        <f t="shared" ref="G26:I26" si="15">G27</f>
        <v>1475</v>
      </c>
      <c r="H26" s="47">
        <f t="shared" si="15"/>
        <v>571</v>
      </c>
      <c r="I26" s="47">
        <f t="shared" si="15"/>
        <v>575</v>
      </c>
      <c r="J26" s="49">
        <f>J27</f>
        <v>2500</v>
      </c>
      <c r="K26" s="49">
        <f t="shared" ref="K26:L26" si="16">K27</f>
        <v>2500</v>
      </c>
      <c r="L26" s="49">
        <f t="shared" si="16"/>
        <v>2500</v>
      </c>
    </row>
    <row r="27" spans="1:12" ht="24" customHeight="1">
      <c r="A27" s="5"/>
      <c r="B27" s="28"/>
      <c r="C27" s="21" t="s">
        <v>7</v>
      </c>
      <c r="D27" s="42"/>
      <c r="E27" s="47">
        <f t="shared" si="14"/>
        <v>2621</v>
      </c>
      <c r="F27" s="48">
        <f t="shared" si="14"/>
        <v>0</v>
      </c>
      <c r="G27" s="48">
        <f t="shared" ref="G27:I27" si="17">G28</f>
        <v>1475</v>
      </c>
      <c r="H27" s="48">
        <f t="shared" si="17"/>
        <v>571</v>
      </c>
      <c r="I27" s="48">
        <f t="shared" si="17"/>
        <v>575</v>
      </c>
      <c r="J27" s="50">
        <f>J28</f>
        <v>2500</v>
      </c>
      <c r="K27" s="50">
        <f t="shared" ref="K27:L27" si="18">K28</f>
        <v>2500</v>
      </c>
      <c r="L27" s="50">
        <f t="shared" si="18"/>
        <v>2500</v>
      </c>
    </row>
    <row r="28" spans="1:12" ht="17.25" customHeight="1">
      <c r="A28" s="5"/>
      <c r="B28" s="28"/>
      <c r="C28" s="23" t="s">
        <v>9</v>
      </c>
      <c r="D28" s="42"/>
      <c r="E28" s="47">
        <f t="shared" si="14"/>
        <v>2621</v>
      </c>
      <c r="F28" s="48">
        <f t="shared" si="14"/>
        <v>0</v>
      </c>
      <c r="G28" s="48">
        <f t="shared" ref="G28:I28" si="19">G29</f>
        <v>1475</v>
      </c>
      <c r="H28" s="48">
        <f t="shared" si="19"/>
        <v>571</v>
      </c>
      <c r="I28" s="48">
        <f t="shared" si="19"/>
        <v>575</v>
      </c>
      <c r="J28" s="50">
        <f>J29</f>
        <v>2500</v>
      </c>
      <c r="K28" s="50">
        <f t="shared" ref="K28:L28" si="20">K29</f>
        <v>2500</v>
      </c>
      <c r="L28" s="50">
        <f t="shared" si="20"/>
        <v>2500</v>
      </c>
    </row>
    <row r="29" spans="1:12" ht="17.25" customHeight="1">
      <c r="A29" s="5"/>
      <c r="B29" s="28"/>
      <c r="C29" s="22" t="s">
        <v>10</v>
      </c>
      <c r="D29" s="42" t="s">
        <v>27</v>
      </c>
      <c r="E29" s="47">
        <f>E30+E31</f>
        <v>2621</v>
      </c>
      <c r="F29" s="48">
        <f>F30+F31</f>
        <v>0</v>
      </c>
      <c r="G29" s="48">
        <f t="shared" ref="G29:L29" si="21">G30+G31</f>
        <v>1475</v>
      </c>
      <c r="H29" s="48">
        <f t="shared" si="21"/>
        <v>571</v>
      </c>
      <c r="I29" s="48">
        <f t="shared" si="21"/>
        <v>575</v>
      </c>
      <c r="J29" s="48">
        <f t="shared" si="21"/>
        <v>2500</v>
      </c>
      <c r="K29" s="48">
        <f t="shared" si="21"/>
        <v>2500</v>
      </c>
      <c r="L29" s="48">
        <f t="shared" si="21"/>
        <v>2500</v>
      </c>
    </row>
    <row r="30" spans="1:12" ht="17.25" customHeight="1">
      <c r="A30" s="5"/>
      <c r="B30" s="28"/>
      <c r="C30" s="22" t="s">
        <v>31</v>
      </c>
      <c r="D30" s="42">
        <v>10</v>
      </c>
      <c r="E30" s="47">
        <f>G30+H30+I30</f>
        <v>1824</v>
      </c>
      <c r="F30" s="48">
        <v>0</v>
      </c>
      <c r="G30" s="48">
        <f>-25+1000</f>
        <v>975</v>
      </c>
      <c r="H30" s="50">
        <f>500-77</f>
        <v>423</v>
      </c>
      <c r="I30" s="50">
        <f>500-74</f>
        <v>426</v>
      </c>
      <c r="J30" s="50">
        <f>2000-295</f>
        <v>1705</v>
      </c>
      <c r="K30" s="50">
        <f>2000-295</f>
        <v>1705</v>
      </c>
      <c r="L30" s="50">
        <f>2000-295</f>
        <v>1705</v>
      </c>
    </row>
    <row r="31" spans="1:12" ht="17.25" customHeight="1">
      <c r="A31" s="5"/>
      <c r="B31" s="28"/>
      <c r="C31" s="22" t="s">
        <v>32</v>
      </c>
      <c r="D31" s="42">
        <v>20</v>
      </c>
      <c r="E31" s="47">
        <f>G31+H31+I31</f>
        <v>797</v>
      </c>
      <c r="F31" s="48">
        <v>0</v>
      </c>
      <c r="G31" s="48">
        <v>500</v>
      </c>
      <c r="H31" s="50">
        <f>150-2</f>
        <v>148</v>
      </c>
      <c r="I31" s="50">
        <f>150-1</f>
        <v>149</v>
      </c>
      <c r="J31" s="50">
        <f>800-5</f>
        <v>795</v>
      </c>
      <c r="K31" s="50">
        <v>795</v>
      </c>
      <c r="L31" s="50">
        <v>795</v>
      </c>
    </row>
    <row r="32" spans="1:12">
      <c r="A32" s="6"/>
      <c r="B32" s="26"/>
      <c r="C32" s="18"/>
      <c r="D32" s="19"/>
      <c r="E32" s="20"/>
      <c r="F32" s="20"/>
    </row>
    <row r="33" spans="1:1">
      <c r="A33" s="7"/>
    </row>
  </sheetData>
  <mergeCells count="13">
    <mergeCell ref="C2:D2"/>
    <mergeCell ref="J10:L10"/>
    <mergeCell ref="A5:L5"/>
    <mergeCell ref="A6:L6"/>
    <mergeCell ref="E10:E11"/>
    <mergeCell ref="G10:G11"/>
    <mergeCell ref="H10:H11"/>
    <mergeCell ref="I10:I11"/>
    <mergeCell ref="D10:D11"/>
    <mergeCell ref="C10:C11"/>
    <mergeCell ref="B10:B11"/>
    <mergeCell ref="F10:F11"/>
    <mergeCell ref="C7:L7"/>
  </mergeCells>
  <pageMargins left="0.48" right="0.52" top="0.43" bottom="0.5" header="0.31496062992125984" footer="0.31496062992125984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cumulat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loredana.tuca</cp:lastModifiedBy>
  <cp:lastPrinted>2025-05-07T09:08:59Z</cp:lastPrinted>
  <dcterms:created xsi:type="dcterms:W3CDTF">2020-09-07T10:07:37Z</dcterms:created>
  <dcterms:modified xsi:type="dcterms:W3CDTF">2025-05-26T06:23:28Z</dcterms:modified>
</cp:coreProperties>
</file>